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W37" i="1" l="1"/>
  <c r="T33" i="1"/>
  <c r="T31" i="1"/>
  <c r="S27" i="1"/>
  <c r="T24" i="1"/>
  <c r="T23" i="1"/>
  <c r="S14" i="1"/>
  <c r="S13" i="1"/>
  <c r="S15" i="1" s="1"/>
  <c r="J11" i="1"/>
  <c r="T25" i="1" l="1"/>
  <c r="T37" i="1" s="1"/>
  <c r="T41" i="1" s="1"/>
  <c r="S30" i="1"/>
  <c r="S21" i="1"/>
  <c r="S35" i="1" s="1"/>
  <c r="V16" i="1"/>
</calcChain>
</file>

<file path=xl/sharedStrings.xml><?xml version="1.0" encoding="utf-8"?>
<sst xmlns="http://schemas.openxmlformats.org/spreadsheetml/2006/main" count="69" uniqueCount="58">
  <si>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</si>
  <si>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</si>
  <si>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</si>
  <si>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</si>
  <si>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</si>
  <si>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</si>
  <si>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</si>
  <si>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</si>
  <si>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</si>
  <si>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</si>
  <si>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</si>
  <si>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</si>
  <si>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</si>
  <si>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</si>
  <si>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</si>
  <si>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</si>
  <si>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</si>
  <si>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</si>
  <si>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</si>
  <si>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</si>
  <si>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</si>
  <si>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</si>
  <si>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CHARLITO B. PADUL</t>
  </si>
  <si>
    <t>City Accountant</t>
  </si>
  <si>
    <t>LUCILO R. BAYRON</t>
  </si>
  <si>
    <t>LCE, Chairman, LSB</t>
  </si>
  <si>
    <t>Less:</t>
  </si>
  <si>
    <t>DISBURSEMENTS (broken down by expense class and by object of expenditures)</t>
  </si>
  <si>
    <r>
      <t xml:space="preserve">                         ___________________________________________</t>
    </r>
    <r>
      <rPr>
        <u/>
        <sz val="11"/>
        <color rgb="FF000000"/>
        <rFont val="Calibri"/>
        <family val="2"/>
      </rPr>
      <t>________________________________________________</t>
    </r>
  </si>
  <si>
    <t>____________________________________</t>
  </si>
  <si>
    <t>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</si>
  <si>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OTHER MAINTENANCE AND OPERATING EXPENSES________________________________________________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</si>
  <si>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CONSTRUCTION IN PROGRESS- BUILDINGS AND OTHER STRUCTURES________________________________</t>
    </r>
  </si>
  <si>
    <t xml:space="preserve">                 
</t>
  </si>
  <si>
    <t xml:space="preserve"> Sub-total</t>
  </si>
  <si>
    <t xml:space="preserve">               </t>
  </si>
  <si>
    <r>
      <t xml:space="preserve">                         </t>
    </r>
    <r>
      <rPr>
        <u/>
        <sz val="11"/>
        <color rgb="FF000000"/>
        <rFont val="Calibri"/>
        <family val="2"/>
      </rPr>
      <t>TRAVELLING EXPENSES                                               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</si>
  <si>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TAXES, DUTIES AND LICENSES                                   ________________________________________________</t>
    </r>
  </si>
  <si>
    <t xml:space="preserve">       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</si>
  <si>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TRAINING EXPENSES                                               ________________________________________________</t>
    </r>
    <r>
      <rPr>
        <sz val="11"/>
        <color rgb="FF000000"/>
        <rFont val="Calibri"/>
        <family val="2"/>
      </rPr>
      <t>__</t>
    </r>
  </si>
  <si>
    <r>
      <t xml:space="preserve">                         </t>
    </r>
    <r>
      <rPr>
        <u/>
        <sz val="11"/>
        <color rgb="FF000000"/>
        <rFont val="Calibri"/>
        <family val="2"/>
      </rPr>
      <t>OFFICE SUPPLIES EXPENSES                                               ____________________________________________</t>
    </r>
  </si>
  <si>
    <t xml:space="preserve">         _________________________________________________________________________________________</t>
  </si>
  <si>
    <t>JUNE</t>
  </si>
  <si>
    <t>MAY</t>
  </si>
  <si>
    <t>TOTAL JAN- JUNE</t>
  </si>
  <si>
    <t>JAN- APRIL</t>
  </si>
  <si>
    <t>TRAVELLING</t>
  </si>
  <si>
    <t>OTHER MOOE</t>
  </si>
  <si>
    <t>CIP</t>
  </si>
  <si>
    <t>TOTAL EXPENSES</t>
  </si>
  <si>
    <r>
      <t xml:space="preserve">                         </t>
    </r>
    <r>
      <rPr>
        <u/>
        <sz val="11"/>
        <color rgb="FF000000"/>
        <rFont val="Calibri"/>
        <family val="2"/>
      </rPr>
      <t>SEMI- EXPENDABLE MACHINERY AND EQUIPMENT EXPENSES                                                       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</si>
  <si>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INTERNET SUBSCRIPTION EXPENSES________________________________________________</t>
    </r>
  </si>
  <si>
    <t>_________________________5,329,054.62</t>
  </si>
  <si>
    <t>_________________________2,933,840.00</t>
  </si>
  <si>
    <t>_________________________1,133,999.40</t>
  </si>
  <si>
    <t>_________________________21,771,011.71</t>
  </si>
  <si>
    <t>___________________________ 69,228,468.39</t>
  </si>
  <si>
    <t>_________________________ 100,396,374.12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</si>
</sst>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5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/>
    <xf numFmtId="4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4" fontId="6" fillId="0" borderId="0" xfId="0" applyNumberFormat="1" applyFont="1"/>
    <xf numFmtId="0" fontId="6" fillId="0" borderId="0" xfId="0" applyFont="1"/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268942</xdr:colOff>
      <xdr:row>41</xdr:row>
      <xdr:rowOff>27454</xdr:rowOff>
    </xdr:from>
    <xdr:to>
      <xdr:col>2</xdr:col>
      <xdr:colOff>154642</xdr:colOff>
      <xdr:row>44</xdr:row>
      <xdr:rowOff>194873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942" y="8006042"/>
          <a:ext cx="1196788" cy="761331"/>
        </a:xfrm>
        <a:prstGeom prst="rect">
          <a:avLst/>
        </a:prstGeom>
      </xdr:spPr>
    </xdr:pic>
    <xdr:clientData/>
  </xdr:twoCellAnchor>
  <xdr:twoCellAnchor>
    <xdr:from>
      <xdr:col>5</xdr:col>
      <xdr:colOff>50426</xdr:colOff>
      <xdr:row>40</xdr:row>
      <xdr:rowOff>125506</xdr:rowOff>
    </xdr:from>
    <xdr:to>
      <xdr:col>6</xdr:col>
      <xdr:colOff>475129</xdr:colOff>
      <xdr:row>45</xdr:row>
      <xdr:rowOff>97797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514" y="7913594"/>
          <a:ext cx="1478056" cy="95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lene.inferido\Desktop\FILES\SEF%202025\SEF%20EXCEL%202025\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25"/>
      <sheetName val="JUNE"/>
    </sheetNames>
    <sheetDataSet>
      <sheetData sheetId="0" refreshError="1">
        <row r="97">
          <cell r="D97">
            <v>37544647.450000003</v>
          </cell>
          <cell r="E97">
            <v>596879.46</v>
          </cell>
          <cell r="F97">
            <v>8333573.5999999996</v>
          </cell>
        </row>
      </sheetData>
      <sheetData sheetId="1" refreshError="1">
        <row r="38">
          <cell r="D38">
            <v>10556748.620000001</v>
          </cell>
          <cell r="E38">
            <v>103355.94</v>
          </cell>
          <cell r="F38">
            <v>708476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85" zoomScaleNormal="85" workbookViewId="0">
      <selection activeCell="J38" sqref="J38:M38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5.85546875" style="5" customWidth="1"/>
    <col min="10" max="10" width="5.85546875" customWidth="1"/>
    <col min="11" max="12" width="16.28515625" bestFit="1" customWidth="1"/>
    <col min="17" max="17" width="13.85546875" bestFit="1" customWidth="1"/>
    <col min="19" max="19" width="15.5703125" customWidth="1"/>
  </cols>
  <sheetData>
    <row r="1" spans="1:23" ht="9.6" customHeight="1" x14ac:dyDescent="0.25">
      <c r="A1" s="16" t="s">
        <v>0</v>
      </c>
      <c r="B1" s="15"/>
      <c r="C1" s="4"/>
      <c r="D1" s="4"/>
      <c r="E1" s="4"/>
    </row>
    <row r="2" spans="1:23" s="6" customFormat="1" ht="9.6" customHeight="1" x14ac:dyDescent="0.15">
      <c r="A2" s="16" t="s">
        <v>1</v>
      </c>
      <c r="B2" s="17"/>
    </row>
    <row r="3" spans="1:23" s="6" customFormat="1" ht="9.6" customHeight="1" x14ac:dyDescent="0.15">
      <c r="A3" s="3"/>
    </row>
    <row r="4" spans="1:23" x14ac:dyDescent="0.25">
      <c r="A4" s="7"/>
      <c r="B4" s="7"/>
      <c r="C4" s="7"/>
      <c r="D4" s="7"/>
      <c r="E4" s="7"/>
    </row>
    <row r="5" spans="1:23" x14ac:dyDescent="0.25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23" x14ac:dyDescent="0.25">
      <c r="A6" s="8"/>
      <c r="B6" s="8"/>
      <c r="C6" s="8"/>
      <c r="D6" s="8"/>
      <c r="E6" s="8"/>
    </row>
    <row r="7" spans="1:23" x14ac:dyDescent="0.25">
      <c r="A7" s="12" t="s">
        <v>3</v>
      </c>
      <c r="B7" s="12"/>
      <c r="C7" s="19" t="s">
        <v>4</v>
      </c>
      <c r="D7" s="12" t="s">
        <v>5</v>
      </c>
      <c r="E7" s="18">
        <v>2025</v>
      </c>
    </row>
    <row r="8" spans="1:23" ht="30" x14ac:dyDescent="0.25">
      <c r="A8" s="1" t="s">
        <v>6</v>
      </c>
      <c r="B8" s="13"/>
      <c r="C8" s="20" t="s">
        <v>7</v>
      </c>
      <c r="D8" s="14" t="s">
        <v>8</v>
      </c>
      <c r="E8" s="11">
        <v>3</v>
      </c>
    </row>
    <row r="9" spans="1:23" ht="30" x14ac:dyDescent="0.25">
      <c r="A9" s="1" t="s">
        <v>9</v>
      </c>
      <c r="B9" s="13"/>
      <c r="C9" s="20" t="s">
        <v>10</v>
      </c>
      <c r="D9" s="14"/>
    </row>
    <row r="10" spans="1:23" x14ac:dyDescent="0.25">
      <c r="A10" s="8"/>
      <c r="B10" s="9"/>
      <c r="C10" s="9"/>
      <c r="D10" s="10"/>
    </row>
    <row r="11" spans="1:23" s="33" customFormat="1" x14ac:dyDescent="0.25">
      <c r="A11" s="31" t="s">
        <v>11</v>
      </c>
      <c r="B11" s="32"/>
      <c r="C11" s="32"/>
      <c r="D11" s="32"/>
      <c r="E11" s="32"/>
      <c r="F11" s="32"/>
      <c r="G11" s="32"/>
      <c r="H11" s="32"/>
      <c r="I11" s="32"/>
      <c r="J11" s="52">
        <f>50739046.89+21216745.34+60000000</f>
        <v>131955792.23</v>
      </c>
      <c r="K11" s="52"/>
      <c r="L11" s="52"/>
      <c r="M11" s="52"/>
      <c r="Q11" s="39"/>
      <c r="S11" s="39"/>
      <c r="T11" s="39"/>
      <c r="W11" s="39"/>
    </row>
    <row r="12" spans="1:23" s="33" customFormat="1" x14ac:dyDescent="0.25">
      <c r="A12" s="32"/>
      <c r="B12" s="32"/>
      <c r="C12" s="32"/>
      <c r="D12" s="32"/>
      <c r="E12" s="32"/>
      <c r="F12" s="32"/>
      <c r="G12" s="32"/>
      <c r="H12" s="32"/>
      <c r="I12" s="32"/>
      <c r="Q12" s="39"/>
      <c r="S12" s="39"/>
      <c r="T12" s="39"/>
      <c r="W12" s="39"/>
    </row>
    <row r="13" spans="1:23" s="33" customFormat="1" x14ac:dyDescent="0.25">
      <c r="A13" s="32" t="s">
        <v>26</v>
      </c>
      <c r="B13" s="32" t="s">
        <v>27</v>
      </c>
      <c r="C13" s="32"/>
      <c r="D13" s="32"/>
      <c r="E13" s="32"/>
      <c r="F13" s="32"/>
      <c r="G13" s="32"/>
      <c r="H13" s="32"/>
      <c r="I13" s="32"/>
      <c r="Q13" s="39"/>
      <c r="S13" s="39">
        <f>2590083.77+203515.24</f>
        <v>2793599.01</v>
      </c>
      <c r="T13" s="43" t="s">
        <v>42</v>
      </c>
      <c r="W13" s="39"/>
    </row>
    <row r="14" spans="1:23" s="33" customFormat="1" x14ac:dyDescent="0.25">
      <c r="A14" s="32"/>
      <c r="B14" s="32"/>
      <c r="C14" s="32"/>
      <c r="D14" s="32"/>
      <c r="E14" s="32"/>
      <c r="F14" s="32"/>
      <c r="G14" s="32"/>
      <c r="H14" s="32"/>
      <c r="I14" s="32"/>
      <c r="S14" s="39">
        <f>2576535.48+281437.88</f>
        <v>2857973.36</v>
      </c>
      <c r="T14" s="43" t="s">
        <v>43</v>
      </c>
      <c r="W14" s="39"/>
    </row>
    <row r="15" spans="1:23" s="33" customFormat="1" x14ac:dyDescent="0.25">
      <c r="A15" s="32"/>
      <c r="B15" s="31" t="s">
        <v>12</v>
      </c>
      <c r="C15" s="32"/>
      <c r="D15" s="32"/>
      <c r="E15" s="32"/>
      <c r="F15" s="32"/>
      <c r="G15" s="32"/>
      <c r="H15" s="32"/>
      <c r="I15" s="32"/>
      <c r="S15" s="39">
        <f>SUM(S13:S14)</f>
        <v>5651572.3699999992</v>
      </c>
      <c r="T15" s="39"/>
      <c r="W15" s="39"/>
    </row>
    <row r="16" spans="1:23" s="33" customFormat="1" x14ac:dyDescent="0.25">
      <c r="A16" s="32"/>
      <c r="B16" s="49" t="s">
        <v>28</v>
      </c>
      <c r="C16" s="50"/>
      <c r="D16" s="50"/>
      <c r="E16" s="50"/>
      <c r="F16" s="50"/>
      <c r="G16" s="50"/>
      <c r="H16" s="50"/>
      <c r="I16" s="32"/>
      <c r="J16" s="46" t="s">
        <v>29</v>
      </c>
      <c r="K16" s="46"/>
      <c r="L16" s="46"/>
      <c r="M16" s="46"/>
      <c r="S16" s="39"/>
      <c r="T16" s="43" t="s">
        <v>44</v>
      </c>
      <c r="V16" s="39">
        <f>S15+S20</f>
        <v>21216745.34</v>
      </c>
      <c r="W16" s="39"/>
    </row>
    <row r="17" spans="1:23" s="33" customFormat="1" x14ac:dyDescent="0.25">
      <c r="A17" s="32"/>
      <c r="B17" s="51" t="s">
        <v>38</v>
      </c>
      <c r="C17" s="46"/>
      <c r="D17" s="46"/>
      <c r="E17" s="46"/>
      <c r="F17" s="46"/>
      <c r="G17" s="46"/>
      <c r="H17" s="46"/>
      <c r="I17" s="32"/>
      <c r="J17" s="46" t="s">
        <v>29</v>
      </c>
      <c r="K17" s="46"/>
      <c r="L17" s="46"/>
      <c r="M17" s="46"/>
      <c r="S17" s="39"/>
      <c r="T17" s="39"/>
      <c r="W17" s="39"/>
    </row>
    <row r="18" spans="1:23" s="33" customFormat="1" x14ac:dyDescent="0.25">
      <c r="A18" s="32"/>
      <c r="B18" s="51" t="s">
        <v>38</v>
      </c>
      <c r="C18" s="46"/>
      <c r="D18" s="46"/>
      <c r="E18" s="46"/>
      <c r="F18" s="46"/>
      <c r="G18" s="46"/>
      <c r="H18" s="46"/>
      <c r="I18" s="32"/>
      <c r="J18" s="46" t="s">
        <v>29</v>
      </c>
      <c r="K18" s="46"/>
      <c r="L18" s="46"/>
      <c r="M18" s="46"/>
      <c r="S18" s="39">
        <v>60000000</v>
      </c>
      <c r="T18" s="39"/>
      <c r="W18" s="39"/>
    </row>
    <row r="19" spans="1:23" s="33" customFormat="1" x14ac:dyDescent="0.25">
      <c r="A19" s="32"/>
      <c r="B19" s="41"/>
      <c r="C19" s="41"/>
      <c r="D19" s="41"/>
      <c r="E19" s="41"/>
      <c r="F19" s="41"/>
      <c r="G19" s="41"/>
      <c r="H19" s="41"/>
      <c r="I19" s="32"/>
      <c r="J19" s="41"/>
      <c r="K19" s="41"/>
      <c r="L19" s="41"/>
      <c r="M19" s="41"/>
      <c r="S19" s="39">
        <v>50739046.890000001</v>
      </c>
      <c r="T19" s="39"/>
      <c r="W19" s="39"/>
    </row>
    <row r="20" spans="1:23" s="33" customFormat="1" x14ac:dyDescent="0.25">
      <c r="A20" s="32"/>
      <c r="B20" s="31" t="s">
        <v>13</v>
      </c>
      <c r="C20" s="32"/>
      <c r="D20" s="32"/>
      <c r="E20" s="32"/>
      <c r="F20" s="32"/>
      <c r="G20" s="32"/>
      <c r="H20" s="32"/>
      <c r="I20" s="32"/>
      <c r="S20" s="39">
        <v>15565172.970000001</v>
      </c>
      <c r="T20" s="43" t="s">
        <v>45</v>
      </c>
      <c r="V20" s="39"/>
      <c r="W20" s="39"/>
    </row>
    <row r="21" spans="1:23" s="33" customFormat="1" x14ac:dyDescent="0.25">
      <c r="A21" s="32"/>
      <c r="B21" s="49" t="s">
        <v>36</v>
      </c>
      <c r="C21" s="50"/>
      <c r="D21" s="50"/>
      <c r="E21" s="50"/>
      <c r="F21" s="50"/>
      <c r="G21" s="50"/>
      <c r="H21" s="50"/>
      <c r="I21" s="32"/>
      <c r="J21" s="47" t="s">
        <v>52</v>
      </c>
      <c r="K21" s="47"/>
      <c r="L21" s="47"/>
      <c r="M21" s="47"/>
      <c r="Q21" s="39"/>
      <c r="S21" s="39">
        <f>SUM(S18:S20)+S15</f>
        <v>131955792.23</v>
      </c>
      <c r="T21" s="39"/>
      <c r="W21" s="39"/>
    </row>
    <row r="22" spans="1:23" s="33" customFormat="1" x14ac:dyDescent="0.25">
      <c r="A22" s="32"/>
      <c r="B22" s="49" t="s">
        <v>39</v>
      </c>
      <c r="C22" s="50"/>
      <c r="D22" s="50"/>
      <c r="E22" s="50"/>
      <c r="F22" s="50"/>
      <c r="G22" s="50"/>
      <c r="H22" s="50"/>
      <c r="I22" s="32"/>
      <c r="J22" s="46" t="s">
        <v>29</v>
      </c>
      <c r="K22" s="46"/>
      <c r="L22" s="46"/>
      <c r="M22" s="46"/>
      <c r="Q22" s="39"/>
      <c r="S22" s="39"/>
      <c r="T22" s="39"/>
      <c r="W22" s="39"/>
    </row>
    <row r="23" spans="1:23" s="33" customFormat="1" x14ac:dyDescent="0.25">
      <c r="A23" s="32"/>
      <c r="B23" s="49" t="s">
        <v>40</v>
      </c>
      <c r="C23" s="50"/>
      <c r="D23" s="50"/>
      <c r="E23" s="50"/>
      <c r="F23" s="50"/>
      <c r="G23" s="50"/>
      <c r="H23" s="50"/>
      <c r="I23" s="32"/>
      <c r="J23" s="46" t="s">
        <v>29</v>
      </c>
      <c r="K23" s="46"/>
      <c r="L23" s="46"/>
      <c r="M23" s="46"/>
      <c r="Q23" s="39"/>
      <c r="S23" s="39"/>
      <c r="T23" s="39">
        <f>3820777.32+'[1]MAY 2025'!$E$97+[1]JUNE!$E$38</f>
        <v>4521012.72</v>
      </c>
      <c r="U23" s="44" t="s">
        <v>46</v>
      </c>
      <c r="W23" s="39"/>
    </row>
    <row r="24" spans="1:23" s="33" customFormat="1" x14ac:dyDescent="0.25">
      <c r="A24" s="32"/>
      <c r="B24" s="49" t="s">
        <v>50</v>
      </c>
      <c r="C24" s="50"/>
      <c r="D24" s="50"/>
      <c r="E24" s="50"/>
      <c r="F24" s="50"/>
      <c r="G24" s="50"/>
      <c r="H24" s="50"/>
      <c r="I24" s="32"/>
      <c r="J24" s="47" t="s">
        <v>53</v>
      </c>
      <c r="K24" s="47"/>
      <c r="L24" s="47"/>
      <c r="M24" s="47"/>
      <c r="Q24" s="39"/>
      <c r="S24" s="39"/>
      <c r="T24" s="39">
        <f>2481360+'[1]MAY 2025'!$F$97+[1]JUNE!$F$38</f>
        <v>11523409.6</v>
      </c>
      <c r="U24" s="44" t="s">
        <v>47</v>
      </c>
      <c r="W24" s="39"/>
    </row>
    <row r="25" spans="1:23" s="33" customFormat="1" x14ac:dyDescent="0.25">
      <c r="A25" s="32"/>
      <c r="B25" s="49" t="s">
        <v>37</v>
      </c>
      <c r="C25" s="50"/>
      <c r="D25" s="50"/>
      <c r="E25" s="50"/>
      <c r="F25" s="50"/>
      <c r="G25" s="50"/>
      <c r="H25" s="50"/>
      <c r="I25" s="32"/>
      <c r="J25" s="46" t="s">
        <v>29</v>
      </c>
      <c r="K25" s="46"/>
      <c r="L25" s="46"/>
      <c r="M25" s="46"/>
      <c r="Q25" s="39"/>
      <c r="S25" s="39"/>
      <c r="T25" s="39">
        <f>T23+T24</f>
        <v>16044422.32</v>
      </c>
      <c r="W25" s="39"/>
    </row>
    <row r="26" spans="1:23" s="33" customFormat="1" x14ac:dyDescent="0.25">
      <c r="A26" s="32"/>
      <c r="B26" s="49" t="s">
        <v>51</v>
      </c>
      <c r="C26" s="50"/>
      <c r="D26" s="50"/>
      <c r="E26" s="50"/>
      <c r="F26" s="50"/>
      <c r="G26" s="50"/>
      <c r="H26" s="50"/>
      <c r="I26" s="32"/>
      <c r="J26" s="47" t="s">
        <v>54</v>
      </c>
      <c r="K26" s="47"/>
      <c r="L26" s="47"/>
      <c r="M26" s="47"/>
      <c r="Q26" s="40"/>
      <c r="S26" s="39"/>
      <c r="T26" s="39"/>
      <c r="W26" s="39"/>
    </row>
    <row r="27" spans="1:23" s="33" customFormat="1" x14ac:dyDescent="0.25">
      <c r="A27" s="32"/>
      <c r="B27" s="49" t="s">
        <v>31</v>
      </c>
      <c r="C27" s="50"/>
      <c r="D27" s="50"/>
      <c r="E27" s="50"/>
      <c r="F27" s="50"/>
      <c r="G27" s="50"/>
      <c r="H27" s="50"/>
      <c r="I27" s="32"/>
      <c r="J27" s="47" t="s">
        <v>55</v>
      </c>
      <c r="K27" s="47"/>
      <c r="L27" s="47"/>
      <c r="M27" s="47"/>
      <c r="Q27" s="39"/>
      <c r="S27" s="39">
        <f>1505934+2745690.16</f>
        <v>4251624.16</v>
      </c>
      <c r="T27" s="39"/>
      <c r="W27" s="39"/>
    </row>
    <row r="28" spans="1:23" s="33" customFormat="1" x14ac:dyDescent="0.25">
      <c r="A28" s="32"/>
      <c r="B28" s="51" t="s">
        <v>41</v>
      </c>
      <c r="C28" s="46"/>
      <c r="D28" s="46"/>
      <c r="E28" s="46"/>
      <c r="F28" s="46"/>
      <c r="G28" s="46"/>
      <c r="H28" s="46"/>
      <c r="I28" s="32"/>
      <c r="J28" s="46" t="s">
        <v>29</v>
      </c>
      <c r="K28" s="46"/>
      <c r="L28" s="46"/>
      <c r="M28" s="46"/>
      <c r="S28" s="39"/>
      <c r="T28" s="39"/>
      <c r="W28" s="39"/>
    </row>
    <row r="29" spans="1:23" s="33" customFormat="1" x14ac:dyDescent="0.25">
      <c r="A29" s="32"/>
      <c r="B29" s="41"/>
      <c r="C29" s="41"/>
      <c r="D29" s="41"/>
      <c r="E29" s="41"/>
      <c r="F29" s="41"/>
      <c r="G29" s="41"/>
      <c r="H29" s="41"/>
      <c r="I29" s="32"/>
      <c r="J29" s="46" t="s">
        <v>29</v>
      </c>
      <c r="K29" s="46"/>
      <c r="L29" s="46"/>
      <c r="M29" s="46"/>
      <c r="S29" s="39"/>
      <c r="T29" s="39"/>
      <c r="W29" s="39"/>
    </row>
    <row r="30" spans="1:23" s="33" customFormat="1" x14ac:dyDescent="0.25">
      <c r="A30" s="32"/>
      <c r="B30" s="31" t="s">
        <v>14</v>
      </c>
      <c r="C30" s="32"/>
      <c r="D30" s="32"/>
      <c r="E30" s="32"/>
      <c r="F30" s="32"/>
      <c r="G30" s="32"/>
      <c r="H30" s="32"/>
      <c r="I30" s="32"/>
      <c r="S30" s="39">
        <f>J11-S27</f>
        <v>127704168.07000001</v>
      </c>
      <c r="T30" s="39"/>
      <c r="W30" s="39"/>
    </row>
    <row r="31" spans="1:23" s="33" customFormat="1" x14ac:dyDescent="0.25">
      <c r="A31" s="32"/>
      <c r="B31" s="49" t="s">
        <v>32</v>
      </c>
      <c r="C31" s="50"/>
      <c r="D31" s="50"/>
      <c r="E31" s="50"/>
      <c r="F31" s="50"/>
      <c r="G31" s="50"/>
      <c r="H31" s="50"/>
      <c r="I31" s="32"/>
      <c r="J31" s="47" t="s">
        <v>56</v>
      </c>
      <c r="K31" s="47"/>
      <c r="L31" s="47"/>
      <c r="M31" s="47"/>
      <c r="S31" s="39"/>
      <c r="T31" s="39">
        <f>'[1]MAY 2025'!$D$97+[1]JUNE!$D$38</f>
        <v>48101396.070000008</v>
      </c>
      <c r="W31" s="39"/>
    </row>
    <row r="32" spans="1:23" s="33" customFormat="1" x14ac:dyDescent="0.25">
      <c r="A32" s="32"/>
      <c r="B32" s="46" t="s">
        <v>30</v>
      </c>
      <c r="C32" s="46"/>
      <c r="D32" s="46"/>
      <c r="E32" s="46"/>
      <c r="F32" s="46"/>
      <c r="G32" s="46"/>
      <c r="H32" s="46"/>
      <c r="I32" s="32"/>
      <c r="J32" s="46" t="s">
        <v>29</v>
      </c>
      <c r="K32" s="46"/>
      <c r="L32" s="46"/>
      <c r="M32" s="46"/>
      <c r="S32" s="39"/>
      <c r="T32" s="39"/>
      <c r="W32" s="39"/>
    </row>
    <row r="33" spans="1:23" s="33" customFormat="1" x14ac:dyDescent="0.25">
      <c r="A33" s="32"/>
      <c r="B33" s="46" t="s">
        <v>30</v>
      </c>
      <c r="C33" s="46"/>
      <c r="D33" s="46"/>
      <c r="E33" s="46"/>
      <c r="F33" s="46"/>
      <c r="G33" s="46"/>
      <c r="H33" s="46"/>
      <c r="I33" s="32"/>
      <c r="J33" s="46" t="s">
        <v>29</v>
      </c>
      <c r="K33" s="46"/>
      <c r="L33" s="46"/>
      <c r="M33" s="46"/>
      <c r="S33" s="39"/>
      <c r="T33" s="39">
        <f>2745690.16+3998002.7+'[1]MAY 2025'!$D$97+[1]JUNE!$D$38</f>
        <v>54845088.930000007</v>
      </c>
      <c r="U33" s="44" t="s">
        <v>48</v>
      </c>
      <c r="W33" s="39"/>
    </row>
    <row r="34" spans="1:23" s="33" customFormat="1" x14ac:dyDescent="0.25">
      <c r="A34" s="32"/>
      <c r="B34" s="32"/>
      <c r="C34" s="32"/>
      <c r="D34" s="32"/>
      <c r="E34" s="32"/>
      <c r="F34" s="32"/>
      <c r="G34" s="32"/>
      <c r="H34" s="32"/>
      <c r="I34" s="32"/>
      <c r="S34" s="39"/>
      <c r="T34" s="39"/>
      <c r="W34" s="39"/>
    </row>
    <row r="35" spans="1:23" s="33" customFormat="1" ht="1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4"/>
      <c r="K35" s="34"/>
      <c r="L35" s="34"/>
      <c r="M35" s="34"/>
      <c r="S35" s="39">
        <f>S21-S27</f>
        <v>127704168.07000001</v>
      </c>
      <c r="T35" s="39"/>
      <c r="W35" s="39"/>
    </row>
    <row r="36" spans="1:23" s="33" customFormat="1" ht="15" customHeight="1" x14ac:dyDescent="0.25">
      <c r="A36" s="45" t="s">
        <v>33</v>
      </c>
      <c r="B36" s="46"/>
      <c r="C36" s="32"/>
      <c r="D36" s="32"/>
      <c r="E36" s="32"/>
      <c r="F36" s="32"/>
      <c r="G36" s="32"/>
      <c r="H36" s="35" t="s">
        <v>34</v>
      </c>
      <c r="I36" s="32"/>
      <c r="J36" s="47" t="s">
        <v>57</v>
      </c>
      <c r="K36" s="47"/>
      <c r="L36" s="47"/>
      <c r="M36" s="47"/>
      <c r="Q36" s="39"/>
      <c r="S36" s="39"/>
      <c r="T36" s="39"/>
      <c r="W36" s="39"/>
    </row>
    <row r="37" spans="1:23" s="33" customFormat="1" x14ac:dyDescent="0.25">
      <c r="A37" s="42"/>
      <c r="B37" s="41"/>
      <c r="C37" s="32"/>
      <c r="D37" s="32"/>
      <c r="E37" s="32"/>
      <c r="F37" s="32"/>
      <c r="G37" s="32"/>
      <c r="H37" s="41"/>
      <c r="I37" s="32"/>
      <c r="J37" s="36"/>
      <c r="K37" s="36"/>
      <c r="L37" s="36"/>
      <c r="M37" s="36"/>
      <c r="S37" s="39"/>
      <c r="T37" s="39">
        <f>T33+T25</f>
        <v>70889511.25</v>
      </c>
      <c r="U37" s="44" t="s">
        <v>49</v>
      </c>
      <c r="W37" s="39">
        <f>4521012.72+11523409.6+54845088.93</f>
        <v>70889511.25</v>
      </c>
    </row>
    <row r="38" spans="1:23" s="33" customFormat="1" ht="15.75" thickBot="1" x14ac:dyDescent="0.3">
      <c r="A38" s="46" t="s">
        <v>35</v>
      </c>
      <c r="B38" s="46"/>
      <c r="C38" s="32"/>
      <c r="D38" s="32"/>
      <c r="E38" s="32"/>
      <c r="F38" s="32"/>
      <c r="G38" s="32"/>
      <c r="H38" s="37" t="s">
        <v>15</v>
      </c>
      <c r="I38" s="32"/>
      <c r="J38" s="48">
        <v>37713430.68</v>
      </c>
      <c r="K38" s="48"/>
      <c r="L38" s="48"/>
      <c r="M38" s="48"/>
      <c r="Q38" s="39"/>
      <c r="S38" s="39"/>
      <c r="T38" s="39"/>
      <c r="W38" s="39"/>
    </row>
    <row r="39" spans="1:23" s="33" customFormat="1" ht="15.75" thickTop="1" x14ac:dyDescent="0.25">
      <c r="A39" s="41"/>
      <c r="B39" s="41"/>
      <c r="C39" s="32"/>
      <c r="D39" s="32"/>
      <c r="E39" s="32"/>
      <c r="F39" s="32"/>
      <c r="G39" s="32"/>
      <c r="H39" s="32"/>
      <c r="I39" s="32"/>
      <c r="J39" s="38"/>
      <c r="K39" s="38"/>
      <c r="M39" s="38"/>
      <c r="Q39" s="39"/>
      <c r="S39" s="39"/>
      <c r="T39" s="39"/>
      <c r="W39" s="39"/>
    </row>
    <row r="40" spans="1:23" s="33" customFormat="1" x14ac:dyDescent="0.25">
      <c r="A40" s="32"/>
      <c r="B40" s="32"/>
      <c r="C40" s="32"/>
      <c r="D40" s="32"/>
      <c r="E40" s="32"/>
      <c r="F40" s="32"/>
      <c r="G40" s="32"/>
      <c r="H40" s="32"/>
      <c r="I40" s="32"/>
      <c r="Q40" s="39"/>
      <c r="S40" s="39"/>
      <c r="T40" s="39"/>
      <c r="W40" s="39"/>
    </row>
    <row r="41" spans="1:23" s="33" customFormat="1" x14ac:dyDescent="0.25">
      <c r="A41" s="32" t="s">
        <v>16</v>
      </c>
      <c r="B41" s="32"/>
      <c r="C41" s="32"/>
      <c r="D41" s="32"/>
      <c r="E41" s="32"/>
      <c r="F41" s="32"/>
      <c r="G41" s="32"/>
      <c r="H41" s="32"/>
      <c r="I41" s="32"/>
      <c r="Q41" s="39"/>
      <c r="S41" s="39"/>
      <c r="T41" s="39">
        <f>J11-T37</f>
        <v>61066280.980000004</v>
      </c>
      <c r="W41" s="39"/>
    </row>
    <row r="42" spans="1:23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</row>
    <row r="43" spans="1:23" ht="15.75" x14ac:dyDescent="0.25">
      <c r="B43" s="22"/>
      <c r="C43" s="24"/>
      <c r="D43" s="22"/>
      <c r="E43" s="22"/>
      <c r="F43" s="21"/>
      <c r="G43" s="30"/>
      <c r="H43" s="30"/>
      <c r="I43" s="30"/>
    </row>
    <row r="44" spans="1:23" ht="15.75" x14ac:dyDescent="0.25">
      <c r="B44" s="25" t="s">
        <v>22</v>
      </c>
      <c r="C44" s="26"/>
      <c r="D44" s="27"/>
      <c r="E44" s="27"/>
      <c r="F44" s="29" t="s">
        <v>24</v>
      </c>
      <c r="G44" s="53"/>
      <c r="H44" s="53"/>
      <c r="I44" s="53"/>
    </row>
    <row r="45" spans="1:23" ht="15.75" x14ac:dyDescent="0.25">
      <c r="B45" s="28" t="s">
        <v>23</v>
      </c>
      <c r="C45" s="23"/>
      <c r="D45" s="23"/>
      <c r="E45" s="23"/>
      <c r="F45" s="28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G44:I44"/>
    <mergeCell ref="A5:M5"/>
    <mergeCell ref="J29:M29"/>
    <mergeCell ref="J11:M11"/>
    <mergeCell ref="B16:H16"/>
    <mergeCell ref="J16:M16"/>
    <mergeCell ref="B17:H17"/>
    <mergeCell ref="J17:M17"/>
    <mergeCell ref="B18:H18"/>
    <mergeCell ref="J18:M18"/>
    <mergeCell ref="B21:H21"/>
    <mergeCell ref="J21:M21"/>
    <mergeCell ref="B22:H22"/>
    <mergeCell ref="J22:M22"/>
    <mergeCell ref="B23:H23"/>
    <mergeCell ref="J23:M23"/>
    <mergeCell ref="B24:H24"/>
    <mergeCell ref="J24:M24"/>
    <mergeCell ref="B25:H25"/>
    <mergeCell ref="J25:M25"/>
    <mergeCell ref="B26:H26"/>
    <mergeCell ref="J26:M26"/>
    <mergeCell ref="B27:H27"/>
    <mergeCell ref="J27:M27"/>
    <mergeCell ref="B28:H28"/>
    <mergeCell ref="J28:M28"/>
    <mergeCell ref="A36:B36"/>
    <mergeCell ref="J36:M36"/>
    <mergeCell ref="A38:B38"/>
    <mergeCell ref="J38:M38"/>
    <mergeCell ref="B31:H31"/>
    <mergeCell ref="J31:M31"/>
    <mergeCell ref="B32:H32"/>
    <mergeCell ref="J32:M32"/>
    <mergeCell ref="B33:H33"/>
    <mergeCell ref="J33:M33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2025-12-15T03:39:05Z</dcterms:modified>
  <cp:category/>
</cp:coreProperties>
</file>